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0290" activeTab="0"/>
  </bookViews>
  <sheets>
    <sheet name="27" sheetId="1" r:id="rId1"/>
    <sheet name="28" sheetId="2" r:id="rId2"/>
  </sheets>
  <externalReferences>
    <externalReference r:id="rId5"/>
  </externalReferences>
  <definedNames>
    <definedName name="_xlnm.Print_Area" localSheetId="0">'27'!$A$1:$H$79</definedName>
    <definedName name="_xlnm.Print_Area" localSheetId="1">'28'!$A$1:$H$46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<sst xmlns="http://schemas.openxmlformats.org/spreadsheetml/2006/main" count="154" uniqueCount="110">
  <si>
    <t>Net cash used in investing activities</t>
  </si>
  <si>
    <t>Decrease/(increase) in fixed deposits with maturity over three months</t>
  </si>
  <si>
    <t>Dividends received from associates and joint ventures</t>
  </si>
  <si>
    <t>Cash distribution from investments</t>
  </si>
  <si>
    <t>Proceeds from disposal of property, plant and equipment</t>
  </si>
  <si>
    <t>Proceeds from disposal of intangible assets</t>
  </si>
  <si>
    <t>Proceeds from disposal of an investment property</t>
  </si>
  <si>
    <t>Proceeds from disposal of associates</t>
  </si>
  <si>
    <t>Proceeds from disposal of assets held for sale</t>
  </si>
  <si>
    <t>33(b)</t>
  </si>
  <si>
    <t>Proceeds from disposal of subsidiaries</t>
  </si>
  <si>
    <t>Subscription for the rights issue of an associate</t>
  </si>
  <si>
    <t>Acquisition of additional interests in subsidiaries</t>
  </si>
  <si>
    <t>33(a)</t>
  </si>
  <si>
    <t>Acquisition of subsidiaries</t>
  </si>
  <si>
    <t>Purchase of intangible assets</t>
  </si>
  <si>
    <t>Purchase of additional interests in associates</t>
  </si>
  <si>
    <t>Additions in investment properties under development</t>
  </si>
  <si>
    <t>Purchase of property, plant and equipment</t>
  </si>
  <si>
    <t>Capital contribution to a joint venture</t>
  </si>
  <si>
    <t>Net advance to associates and joint ventures</t>
  </si>
  <si>
    <t>Acquisition of subsidiaries under common control</t>
  </si>
  <si>
    <t>32(b)</t>
  </si>
  <si>
    <t>Acquisition of subsidiary</t>
  </si>
  <si>
    <t>Investing activities</t>
  </si>
  <si>
    <t>Net cash generated from operating activities</t>
  </si>
  <si>
    <t>Overseas tax refunded</t>
  </si>
  <si>
    <t>-</t>
  </si>
  <si>
    <t>Overseas tax paid</t>
  </si>
  <si>
    <t>Hong Kong Profits Tax refunded</t>
  </si>
  <si>
    <t>Hong Kong Profits Tax paid</t>
  </si>
  <si>
    <t>Taxation</t>
  </si>
  <si>
    <t>Dividend received from equity investments</t>
  </si>
  <si>
    <t>Interest received</t>
  </si>
  <si>
    <t>Cash generated from operations</t>
  </si>
  <si>
    <t>(Decrease)/increase in trade and other payables</t>
  </si>
  <si>
    <t xml:space="preserve"> </t>
  </si>
  <si>
    <t>Increase/(decrease) in provisions and other liabilities</t>
  </si>
  <si>
    <t>Decrease/(increase) in deposits for land</t>
  </si>
  <si>
    <t>Decrease in properties held for sale</t>
  </si>
  <si>
    <t>Decrease/(increase) in development properties</t>
  </si>
  <si>
    <t>(Increase)/decrease in available-for-sale financial assets</t>
  </si>
  <si>
    <t>(Increase)/decrease in trading financial assets</t>
  </si>
  <si>
    <t>(Increase)/decrease in trade and other receivables</t>
  </si>
  <si>
    <t xml:space="preserve">Operating profit before changes in working capital </t>
  </si>
  <si>
    <t>Gain on disposal of jointly controlled entities</t>
  </si>
  <si>
    <t>6(b)</t>
  </si>
  <si>
    <t>Net gain on disposal of a subsidiary</t>
  </si>
  <si>
    <t>Net losses on liquidation of subsidiaries</t>
  </si>
  <si>
    <t>Gain on disposal of assets held for sale</t>
  </si>
  <si>
    <t>Net profit on disposal of intangible assets</t>
  </si>
  <si>
    <t>Net losses on disposal of intangible assets</t>
  </si>
  <si>
    <t>Net losses on disposal of property, plant and equipment</t>
  </si>
  <si>
    <t>7(c)</t>
  </si>
  <si>
    <t>Share of profits of associates and joint ventures</t>
  </si>
  <si>
    <t>Valuation surplus on investment properties</t>
  </si>
  <si>
    <t>Impairment loss recognised on properties held for sale</t>
  </si>
  <si>
    <t>Impairment loss reversed on development properties</t>
  </si>
  <si>
    <t>Impairment loss on an available-for-sale financial asset</t>
  </si>
  <si>
    <t>Impairment loss on goodwill</t>
  </si>
  <si>
    <t>Impairment loss recognised/(reversed) on intangible assets</t>
  </si>
  <si>
    <t>Impairment loss recognised on other property, plant and equipment</t>
  </si>
  <si>
    <t>7(b)</t>
  </si>
  <si>
    <t>Share-based payment forfeiture, net</t>
  </si>
  <si>
    <t>Amortisation of intangible assets</t>
  </si>
  <si>
    <t>Depreciation</t>
  </si>
  <si>
    <t>Dividend income</t>
  </si>
  <si>
    <t xml:space="preserve">Interest income </t>
  </si>
  <si>
    <t>7(a)</t>
  </si>
  <si>
    <t>Finance costs</t>
  </si>
  <si>
    <t>Adjustments for:</t>
  </si>
  <si>
    <t xml:space="preserve">Profit for the year before taxation </t>
  </si>
  <si>
    <t>Operating activities</t>
  </si>
  <si>
    <t>US$'000</t>
  </si>
  <si>
    <t>Note</t>
  </si>
  <si>
    <t>FOR THE YEAR ENDED 30 JUNE 2018</t>
  </si>
  <si>
    <t>CONSOLIDATED STATEMENT OF CASH FLOWS</t>
  </si>
  <si>
    <t>GUOCO GROUP LIMITED</t>
  </si>
  <si>
    <t>26(a)</t>
  </si>
  <si>
    <t>Cash and cash equivalents at 30 June</t>
  </si>
  <si>
    <t>Effect of foreign exchange rate changes</t>
  </si>
  <si>
    <t>Cash and cash equivalents at 1 July</t>
  </si>
  <si>
    <t>Net decrease in cash and cash equivalents</t>
  </si>
  <si>
    <t>Net cash (used in)/generated from financing activities</t>
  </si>
  <si>
    <t>Dividends paid to equity shareholders of the Company</t>
  </si>
  <si>
    <t>Dividends paid to non-controlling interests by subsidiaries</t>
  </si>
  <si>
    <t>Interest paid</t>
  </si>
  <si>
    <t>Capital contribution from non-controlling interests of subsidiaries</t>
  </si>
  <si>
    <t>Loans from non-controlling interests of subsidiaries</t>
  </si>
  <si>
    <t>Share capital reduction in a subsidiary</t>
  </si>
  <si>
    <t>Redemption of perpetual securities by a subsidiary</t>
  </si>
  <si>
    <t>Repurchase of medium term notes by a subsidiary</t>
  </si>
  <si>
    <t>Contribution from non-controlling interests of subsidiaries</t>
  </si>
  <si>
    <t>Redemption of convertible bonds by a subsidiary</t>
  </si>
  <si>
    <t>Distribution payment for perpetual securities</t>
  </si>
  <si>
    <t>Buy-back of preference shares by subsidiaries</t>
  </si>
  <si>
    <t>Buy-back of mortgage debenture by a subsidiary</t>
  </si>
  <si>
    <t>Issuance cost of perpetual securities by a subsidiary</t>
  </si>
  <si>
    <t>33(c)</t>
  </si>
  <si>
    <t>Net proceeds from issuance of perpetual securities by a subsidiary</t>
  </si>
  <si>
    <t>Increase in cash collateral</t>
  </si>
  <si>
    <t>Redemption of mortgage debenture stock by a subsidiary</t>
  </si>
  <si>
    <t>Net (repayment of)/proceeds from bank loans and other borrowings</t>
  </si>
  <si>
    <t>Purchase of additional interests in subsidiaries</t>
  </si>
  <si>
    <t>Proceeds from partial disposal of subsidiaries</t>
  </si>
  <si>
    <t>Distribution to non-controlling interests</t>
  </si>
  <si>
    <t>Purchase of ordinary shares for share option schemes by a subsidiary</t>
  </si>
  <si>
    <t>Issue of share capital upon exercise of share options by a subsidiary</t>
  </si>
  <si>
    <t>Net proceeds from rights issue of a subsidiary</t>
  </si>
  <si>
    <t>Financing activities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</si>
</sst>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\(General\);\(\-General\)"/>
  </numFmts>
  <fonts count="44">
    <font>
      <sz val="12"/>
      <name val="Times New Roman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60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name val="Arial MT"/>
      <family val="0"/>
    </font>
    <font>
      <sz val="12"/>
      <name val="Arrus B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C0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tted">
        <color indexed="8"/>
      </bottom>
    </border>
    <border>
      <left/>
      <right/>
      <top style="thin">
        <color indexed="8"/>
      </top>
      <bottom/>
    </border>
    <border>
      <left/>
      <right/>
      <top/>
      <bottom style="dashed">
        <color indexed="8"/>
      </bottom>
    </border>
    <border>
      <left/>
      <right/>
      <top/>
      <bottom style="double">
        <color indexed="8"/>
      </bottom>
    </border>
    <border>
      <left/>
      <right/>
      <top/>
      <bottom style="thin">
        <color indexed="8"/>
      </bottom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9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8" fillId="0" borderId="0" xfId="0" applyFont="1" applyAlignment="1" applyProtection="1">
      <alignment/>
      <protection/>
    </xf>
    <xf numFmtId="41" fontId="18" fillId="0" borderId="0" xfId="42" applyNumberFormat="1" applyFont="1" applyFill="1" applyAlignment="1" applyProtection="1">
      <alignment/>
      <protection/>
    </xf>
    <xf numFmtId="0" fontId="18" fillId="0" borderId="0" xfId="0" applyFont="1" applyAlignment="1" applyProtection="1">
      <alignment horizontal="center"/>
      <protection/>
    </xf>
    <xf numFmtId="164" fontId="18" fillId="0" borderId="0" xfId="42" applyNumberFormat="1" applyFont="1" applyFill="1" applyAlignment="1" applyProtection="1">
      <alignment/>
      <protection/>
    </xf>
    <xf numFmtId="164" fontId="18" fillId="0" borderId="0" xfId="42" applyNumberFormat="1" applyFont="1" applyFill="1" applyBorder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164" fontId="18" fillId="0" borderId="10" xfId="42" applyNumberFormat="1" applyFont="1" applyFill="1" applyBorder="1" applyAlignment="1" applyProtection="1">
      <alignment/>
      <protection/>
    </xf>
    <xf numFmtId="0" fontId="18" fillId="0" borderId="0" xfId="0" applyFont="1" applyFill="1" applyAlignment="1" applyProtection="1">
      <alignment horizontal="center"/>
      <protection/>
    </xf>
    <xf numFmtId="0" fontId="20" fillId="0" borderId="0" xfId="0" applyFont="1" applyFill="1" applyAlignment="1" applyProtection="1">
      <alignment/>
      <protection/>
    </xf>
    <xf numFmtId="164" fontId="18" fillId="0" borderId="11" xfId="42" applyNumberFormat="1" applyFont="1" applyFill="1" applyBorder="1" applyAlignment="1" applyProtection="1">
      <alignment/>
      <protection/>
    </xf>
    <xf numFmtId="164" fontId="18" fillId="0" borderId="0" xfId="42" applyNumberFormat="1" applyFont="1" applyFill="1" applyBorder="1" applyAlignment="1" applyProtection="1">
      <alignment horizontal="center"/>
      <protection/>
    </xf>
    <xf numFmtId="0" fontId="18" fillId="33" borderId="0" xfId="0" applyFont="1" applyFill="1" applyAlignment="1" applyProtection="1">
      <alignment/>
      <protection/>
    </xf>
    <xf numFmtId="164" fontId="18" fillId="33" borderId="0" xfId="42" applyNumberFormat="1" applyFont="1" applyFill="1" applyAlignment="1" applyProtection="1">
      <alignment horizontal="center"/>
      <protection/>
    </xf>
    <xf numFmtId="164" fontId="18" fillId="33" borderId="0" xfId="42" applyNumberFormat="1" applyFont="1" applyFill="1" applyAlignment="1" applyProtection="1">
      <alignment/>
      <protection/>
    </xf>
    <xf numFmtId="0" fontId="18" fillId="33" borderId="0" xfId="0" applyFont="1" applyFill="1" applyAlignment="1" applyProtection="1">
      <alignment horizontal="center"/>
      <protection/>
    </xf>
    <xf numFmtId="164" fontId="18" fillId="0" borderId="0" xfId="42" applyNumberFormat="1" applyFont="1" applyFill="1" applyAlignment="1" applyProtection="1">
      <alignment horizontal="center"/>
      <protection/>
    </xf>
    <xf numFmtId="164" fontId="18" fillId="34" borderId="0" xfId="42" applyNumberFormat="1" applyFont="1" applyFill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164" fontId="18" fillId="0" borderId="0" xfId="42" applyNumberFormat="1" applyFont="1" applyAlignment="1" applyProtection="1">
      <alignment/>
      <protection/>
    </xf>
    <xf numFmtId="164" fontId="18" fillId="0" borderId="12" xfId="42" applyNumberFormat="1" applyFont="1" applyFill="1" applyBorder="1" applyAlignment="1" applyProtection="1">
      <alignment/>
      <protection/>
    </xf>
    <xf numFmtId="164" fontId="18" fillId="0" borderId="0" xfId="42" applyNumberFormat="1" applyFont="1" applyFill="1" applyBorder="1" applyAlignment="1">
      <alignment/>
    </xf>
    <xf numFmtId="164" fontId="18" fillId="0" borderId="0" xfId="42" applyNumberFormat="1" applyFont="1" applyFill="1" applyAlignment="1">
      <alignment/>
    </xf>
    <xf numFmtId="164" fontId="18" fillId="0" borderId="0" xfId="42" applyNumberFormat="1" applyFont="1" applyFill="1" applyAlignment="1" applyProtection="1">
      <alignment horizontal="right"/>
      <protection/>
    </xf>
    <xf numFmtId="0" fontId="18" fillId="0" borderId="0" xfId="0" applyFont="1" applyAlignment="1" applyProtection="1" quotePrefix="1">
      <alignment/>
      <protection/>
    </xf>
    <xf numFmtId="164" fontId="18" fillId="33" borderId="0" xfId="42" applyNumberFormat="1" applyFont="1" applyFill="1" applyAlignment="1" applyProtection="1">
      <alignment horizontal="right"/>
      <protection/>
    </xf>
    <xf numFmtId="164" fontId="18" fillId="33" borderId="0" xfId="42" applyNumberFormat="1" applyFont="1" applyFill="1" applyAlignment="1">
      <alignment/>
    </xf>
    <xf numFmtId="0" fontId="18" fillId="33" borderId="0" xfId="0" applyFont="1" applyFill="1" applyAlignment="1" applyProtection="1" quotePrefix="1">
      <alignment/>
      <protection/>
    </xf>
    <xf numFmtId="164" fontId="18" fillId="0" borderId="11" xfId="42" applyNumberFormat="1" applyFont="1" applyFill="1" applyBorder="1" applyAlignment="1" applyProtection="1">
      <alignment horizontal="right"/>
      <protection/>
    </xf>
    <xf numFmtId="164" fontId="42" fillId="33" borderId="0" xfId="42" applyNumberFormat="1" applyFont="1" applyFill="1" applyAlignment="1" applyProtection="1">
      <alignment/>
      <protection/>
    </xf>
    <xf numFmtId="0" fontId="18" fillId="33" borderId="0" xfId="0" applyFont="1" applyFill="1" applyAlignment="1" applyProtection="1">
      <alignment horizontal="left"/>
      <protection/>
    </xf>
    <xf numFmtId="164" fontId="0" fillId="0" borderId="0" xfId="42" applyNumberFormat="1" applyFont="1" applyFill="1" applyAlignment="1" applyProtection="1">
      <alignment/>
      <protection/>
    </xf>
    <xf numFmtId="0" fontId="18" fillId="0" borderId="0" xfId="0" applyFont="1" applyFill="1" applyAlignment="1" applyProtection="1">
      <alignment horizontal="left"/>
      <protection/>
    </xf>
    <xf numFmtId="0" fontId="18" fillId="0" borderId="0" xfId="0" applyFont="1" applyFill="1" applyAlignment="1" applyProtection="1" quotePrefix="1">
      <alignment/>
      <protection/>
    </xf>
    <xf numFmtId="164" fontId="43" fillId="0" borderId="0" xfId="42" applyNumberFormat="1" applyFont="1" applyFill="1" applyAlignment="1" applyProtection="1">
      <alignment/>
      <protection/>
    </xf>
    <xf numFmtId="164" fontId="0" fillId="33" borderId="0" xfId="42" applyNumberFormat="1" applyFont="1" applyFill="1" applyAlignment="1" applyProtection="1">
      <alignment/>
      <protection/>
    </xf>
    <xf numFmtId="49" fontId="18" fillId="0" borderId="0" xfId="42" applyNumberFormat="1" applyFont="1" applyFill="1" applyAlignment="1" applyProtection="1">
      <alignment horizontal="right"/>
      <protection/>
    </xf>
    <xf numFmtId="0" fontId="18" fillId="0" borderId="0" xfId="42" applyNumberFormat="1" applyFont="1" applyFill="1" applyAlignment="1" applyProtection="1" quotePrefix="1">
      <alignment horizontal="right"/>
      <protection/>
    </xf>
    <xf numFmtId="49" fontId="18" fillId="0" borderId="0" xfId="42" applyNumberFormat="1" applyFont="1" applyFill="1" applyAlignment="1" applyProtection="1" quotePrefix="1">
      <alignment horizontal="right"/>
      <protection/>
    </xf>
    <xf numFmtId="41" fontId="20" fillId="0" borderId="0" xfId="42" applyNumberFormat="1" applyFont="1" applyFill="1" applyAlignment="1" applyProtection="1">
      <alignment horizontal="centerContinuous"/>
      <protection/>
    </xf>
    <xf numFmtId="0" fontId="20" fillId="0" borderId="0" xfId="0" applyFont="1" applyAlignment="1" applyProtection="1">
      <alignment horizontal="centerContinuous"/>
      <protection/>
    </xf>
    <xf numFmtId="0" fontId="20" fillId="0" borderId="0" xfId="0" applyFont="1" applyAlignment="1" applyProtection="1">
      <alignment horizontal="center"/>
      <protection/>
    </xf>
    <xf numFmtId="0" fontId="22" fillId="0" borderId="0" xfId="0" applyFont="1" applyAlignment="1" applyProtection="1">
      <alignment horizontal="left"/>
      <protection/>
    </xf>
    <xf numFmtId="0" fontId="20" fillId="0" borderId="0" xfId="0" applyFont="1" applyAlignment="1" applyProtection="1">
      <alignment horizontal="left"/>
      <protection/>
    </xf>
    <xf numFmtId="164" fontId="20" fillId="0" borderId="0" xfId="42" applyNumberFormat="1" applyFont="1" applyFill="1" applyAlignment="1" applyProtection="1">
      <alignment/>
      <protection/>
    </xf>
    <xf numFmtId="37" fontId="18" fillId="0" borderId="0" xfId="0" applyNumberFormat="1" applyFont="1" applyAlignment="1">
      <alignment/>
    </xf>
    <xf numFmtId="164" fontId="18" fillId="0" borderId="13" xfId="42" applyNumberFormat="1" applyFont="1" applyFill="1" applyBorder="1" applyAlignment="1" applyProtection="1">
      <alignment/>
      <protection/>
    </xf>
    <xf numFmtId="164" fontId="18" fillId="0" borderId="14" xfId="42" applyNumberFormat="1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8" fillId="0" borderId="0" xfId="0" applyFont="1" applyFill="1" applyAlignment="1" applyProtection="1" quotePrefix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4181475</xdr:colOff>
      <xdr:row>7</xdr:row>
      <xdr:rowOff>0</xdr:rowOff>
    </xdr:from>
    <xdr:to>
      <xdr:col>2</xdr:col>
      <xdr:colOff>4619625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448175" y="1400175"/>
          <a:ext cx="438150" cy="0"/>
        </a:xfrm>
        <a:prstGeom prst="rightBracket">
          <a:avLst>
            <a:gd name="adj" fmla="val -2147483648"/>
          </a:avLst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cscsmm\AppData\Local\Temp\notesA3D3B7\GGL%20ACC%20June%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1"/>
      <sheetName val="2"/>
      <sheetName val="3"/>
      <sheetName val="4"/>
      <sheetName val="5"/>
      <sheetName val="6"/>
      <sheetName val="Consol PL"/>
      <sheetName val="Consol CI"/>
      <sheetName val="Consol Equity 2018"/>
      <sheetName val="Consol Equity 2017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5(2)"/>
      <sheetName val="87"/>
      <sheetName val="88"/>
      <sheetName val="89"/>
      <sheetName val="90"/>
      <sheetName val="91"/>
      <sheetName val="92"/>
      <sheetName val="93"/>
      <sheetName val="94"/>
      <sheetName val="94(2)"/>
      <sheetName val="95"/>
      <sheetName val="96"/>
      <sheetName val="97"/>
      <sheetName val="98"/>
      <sheetName val="99"/>
      <sheetName val="100"/>
      <sheetName val="100 (no use)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Ten Year Summary"/>
      <sheetName val="99x"/>
      <sheetName val="100x"/>
      <sheetName val="101x"/>
      <sheetName val="102x"/>
      <sheetName val="103x"/>
      <sheetName val="104x"/>
      <sheetName val="105x"/>
    </sheetNames>
    <sheetDataSet>
      <sheetData sheetId="7">
        <row r="6">
          <cell r="C6" t="str">
            <v>2018</v>
          </cell>
          <cell r="E6" t="str">
            <v>2017</v>
          </cell>
        </row>
        <row r="32">
          <cell r="C32">
            <v>151891</v>
          </cell>
          <cell r="E32">
            <v>214539</v>
          </cell>
        </row>
        <row r="36">
          <cell r="C36">
            <v>114712</v>
          </cell>
          <cell r="E36">
            <v>120494</v>
          </cell>
        </row>
        <row r="38">
          <cell r="C38">
            <v>1006889</v>
          </cell>
          <cell r="E38">
            <v>1041956</v>
          </cell>
        </row>
      </sheetData>
      <sheetData sheetId="8">
        <row r="63">
          <cell r="A63" t="str">
            <v>The notes on pages [81] to [177] form part of these financial statements.</v>
          </cell>
        </row>
      </sheetData>
      <sheetData sheetId="34">
        <row r="15">
          <cell r="I15">
            <v>44301</v>
          </cell>
          <cell r="K15">
            <v>30803</v>
          </cell>
        </row>
        <row r="16">
          <cell r="I16">
            <v>134362</v>
          </cell>
          <cell r="K16">
            <v>84766</v>
          </cell>
        </row>
      </sheetData>
      <sheetData sheetId="35">
        <row r="12">
          <cell r="I12">
            <v>-423</v>
          </cell>
          <cell r="K12">
            <v>-739</v>
          </cell>
        </row>
        <row r="15">
          <cell r="I15">
            <v>353</v>
          </cell>
        </row>
        <row r="16">
          <cell r="I16">
            <v>0</v>
          </cell>
        </row>
        <row r="55">
          <cell r="I55">
            <v>-1817</v>
          </cell>
          <cell r="K55">
            <v>-1117</v>
          </cell>
        </row>
      </sheetData>
      <sheetData sheetId="36">
        <row r="7">
          <cell r="J7">
            <v>72235</v>
          </cell>
        </row>
        <row r="12">
          <cell r="H12">
            <v>7822</v>
          </cell>
        </row>
        <row r="17">
          <cell r="H17">
            <v>1629</v>
          </cell>
          <cell r="J17">
            <v>1482</v>
          </cell>
        </row>
        <row r="18">
          <cell r="J18">
            <v>3239</v>
          </cell>
        </row>
        <row r="19">
          <cell r="H19">
            <v>11244</v>
          </cell>
          <cell r="J19">
            <v>10631</v>
          </cell>
        </row>
      </sheetData>
      <sheetData sheetId="47">
        <row r="22">
          <cell r="N22">
            <v>8871</v>
          </cell>
        </row>
        <row r="42">
          <cell r="N42">
            <v>15419</v>
          </cell>
        </row>
      </sheetData>
      <sheetData sheetId="68">
        <row r="47">
          <cell r="K47">
            <v>1935323</v>
          </cell>
          <cell r="M47">
            <v>2179991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U206"/>
  <sheetViews>
    <sheetView tabSelected="1" defaultGridColor="0" zoomScale="90" zoomScaleNormal="90" zoomScalePageLayoutView="0" colorId="22" workbookViewId="0" topLeftCell="A1">
      <selection activeCell="C12" sqref="C12"/>
    </sheetView>
  </sheetViews>
  <sheetFormatPr defaultColWidth="9.75390625" defaultRowHeight="15.75"/>
  <cols>
    <col min="1" max="2" width="1.75390625" style="1" customWidth="1"/>
    <col min="3" max="3" width="62.625" style="1" customWidth="1"/>
    <col min="4" max="4" width="5.875" style="3" customWidth="1"/>
    <col min="5" max="5" width="1.75390625" style="1" customWidth="1"/>
    <col min="6" max="6" width="13.375" style="2" customWidth="1"/>
    <col min="7" max="7" width="1.75390625" style="2" customWidth="1"/>
    <col min="8" max="8" width="13.375" style="2" bestFit="1" customWidth="1"/>
    <col min="9" max="16384" width="9.75390625" style="1" customWidth="1"/>
  </cols>
  <sheetData>
    <row r="1" spans="1:8" ht="15.75">
      <c r="A1" s="43" t="s">
        <v>77</v>
      </c>
      <c r="B1" s="40"/>
      <c r="C1" s="40"/>
      <c r="D1" s="41"/>
      <c r="E1" s="40"/>
      <c r="F1" s="39"/>
      <c r="G1" s="39"/>
      <c r="H1" s="39"/>
    </row>
    <row r="2" spans="1:8" ht="15.75">
      <c r="A2" s="43"/>
      <c r="B2" s="40"/>
      <c r="C2" s="40"/>
      <c r="D2" s="41"/>
      <c r="E2" s="40"/>
      <c r="F2" s="39"/>
      <c r="G2" s="39"/>
      <c r="H2" s="39"/>
    </row>
    <row r="3" spans="1:8" ht="15.75">
      <c r="A3" s="43" t="s">
        <v>76</v>
      </c>
      <c r="B3" s="40"/>
      <c r="C3" s="40"/>
      <c r="D3" s="41"/>
      <c r="E3" s="40"/>
      <c r="F3" s="39"/>
      <c r="G3" s="39"/>
      <c r="H3" s="39"/>
    </row>
    <row r="4" spans="1:8" ht="15.75">
      <c r="A4" s="42" t="s">
        <v>75</v>
      </c>
      <c r="B4" s="40"/>
      <c r="C4" s="40"/>
      <c r="D4" s="41"/>
      <c r="E4" s="40"/>
      <c r="F4" s="39"/>
      <c r="G4" s="39"/>
      <c r="H4" s="39"/>
    </row>
    <row r="5" spans="1:8" ht="15.75">
      <c r="A5" s="40"/>
      <c r="B5" s="40"/>
      <c r="C5" s="40"/>
      <c r="D5" s="41"/>
      <c r="E5" s="40"/>
      <c r="F5" s="39"/>
      <c r="G5" s="39"/>
      <c r="H5" s="39"/>
    </row>
    <row r="6" spans="6:8" ht="15.75">
      <c r="F6" s="38" t="str">
        <f>'[1]Consol PL'!C6</f>
        <v>2018</v>
      </c>
      <c r="G6" s="36"/>
      <c r="H6" s="37" t="str">
        <f>'[1]Consol PL'!E6</f>
        <v>2017</v>
      </c>
    </row>
    <row r="7" spans="4:8" ht="15.75">
      <c r="D7" s="3" t="s">
        <v>74</v>
      </c>
      <c r="F7" s="36" t="s">
        <v>73</v>
      </c>
      <c r="G7" s="36"/>
      <c r="H7" s="36" t="s">
        <v>73</v>
      </c>
    </row>
    <row r="8" spans="1:8" ht="15.75">
      <c r="A8" s="18" t="s">
        <v>72</v>
      </c>
      <c r="F8" s="16"/>
      <c r="G8" s="4"/>
      <c r="H8" s="16"/>
    </row>
    <row r="9" spans="2:10" ht="15.75">
      <c r="B9" s="1" t="s">
        <v>71</v>
      </c>
      <c r="E9" s="19"/>
      <c r="F9" s="31">
        <f>IF(F78=0,0,'[1]Consol PL'!$C$38)</f>
        <v>1006889</v>
      </c>
      <c r="G9" s="22"/>
      <c r="H9" s="4">
        <f>'[1]Consol PL'!$E$38</f>
        <v>1041956</v>
      </c>
      <c r="I9" s="19"/>
      <c r="J9" s="19"/>
    </row>
    <row r="10" spans="2:10" ht="15.75">
      <c r="B10" s="1" t="s">
        <v>70</v>
      </c>
      <c r="E10" s="19"/>
      <c r="F10" s="31"/>
      <c r="G10" s="22"/>
      <c r="H10" s="4"/>
      <c r="I10" s="19"/>
      <c r="J10" s="19"/>
    </row>
    <row r="11" spans="2:10" ht="15.75">
      <c r="B11" s="24" t="s">
        <v>27</v>
      </c>
      <c r="C11" s="1" t="s">
        <v>69</v>
      </c>
      <c r="D11" s="3" t="s">
        <v>68</v>
      </c>
      <c r="E11" s="19"/>
      <c r="F11" s="31">
        <v>106315</v>
      </c>
      <c r="G11" s="22"/>
      <c r="H11" s="4">
        <v>107529</v>
      </c>
      <c r="I11" s="19"/>
      <c r="J11" s="19"/>
    </row>
    <row r="12" spans="2:10" ht="15.75">
      <c r="B12" s="24" t="s">
        <v>27</v>
      </c>
      <c r="C12" s="1" t="s">
        <v>67</v>
      </c>
      <c r="D12" s="3">
        <v>5</v>
      </c>
      <c r="E12" s="19"/>
      <c r="F12" s="31">
        <f>IF(F78=0,0,-'[1]52'!$I$15)</f>
        <v>-44301</v>
      </c>
      <c r="G12" s="22"/>
      <c r="H12" s="4">
        <f>-'[1]52'!K15</f>
        <v>-30803</v>
      </c>
      <c r="I12" s="19"/>
      <c r="J12" s="19"/>
    </row>
    <row r="13" spans="2:10" ht="15.75">
      <c r="B13" s="24" t="s">
        <v>27</v>
      </c>
      <c r="C13" s="1" t="s">
        <v>66</v>
      </c>
      <c r="D13" s="3">
        <v>5</v>
      </c>
      <c r="E13" s="19"/>
      <c r="F13" s="31">
        <f>IF(F78=0,0,-'[1]52'!$I$16)</f>
        <v>-134362</v>
      </c>
      <c r="G13" s="22"/>
      <c r="H13" s="4">
        <f>-'[1]52'!K16</f>
        <v>-84766</v>
      </c>
      <c r="I13" s="19"/>
      <c r="J13" s="19"/>
    </row>
    <row r="14" spans="2:10" ht="15.75">
      <c r="B14" s="24" t="s">
        <v>27</v>
      </c>
      <c r="C14" s="1" t="s">
        <v>65</v>
      </c>
      <c r="D14" s="3" t="s">
        <v>53</v>
      </c>
      <c r="E14" s="19"/>
      <c r="F14" s="31">
        <v>78407</v>
      </c>
      <c r="G14" s="22"/>
      <c r="H14" s="34">
        <f>'[1]54'!J7</f>
        <v>72235</v>
      </c>
      <c r="I14" s="19"/>
      <c r="J14" s="19"/>
    </row>
    <row r="15" spans="2:10" ht="15.75">
      <c r="B15" s="24" t="s">
        <v>27</v>
      </c>
      <c r="C15" s="1" t="s">
        <v>64</v>
      </c>
      <c r="E15" s="19"/>
      <c r="F15" s="31">
        <f>IF(F78=0,0,SUM('[1]54'!H17:'[1]54'!H19))</f>
        <v>16199</v>
      </c>
      <c r="G15" s="22"/>
      <c r="H15" s="4">
        <f>+'[1]54'!$J$18+'[1]54'!$J$17+'[1]54'!$J$19</f>
        <v>15352</v>
      </c>
      <c r="I15" s="19"/>
      <c r="J15" s="19"/>
    </row>
    <row r="16" spans="2:10" ht="15.75">
      <c r="B16" s="24" t="s">
        <v>27</v>
      </c>
      <c r="C16" s="1" t="s">
        <v>63</v>
      </c>
      <c r="D16" s="3" t="s">
        <v>62</v>
      </c>
      <c r="E16" s="19"/>
      <c r="F16" s="31">
        <f>IF(F78=0,0,'[1]53'!I55)</f>
        <v>-1817</v>
      </c>
      <c r="G16" s="22"/>
      <c r="H16" s="4">
        <f>'[1]53'!K55</f>
        <v>-1117</v>
      </c>
      <c r="I16" s="4"/>
      <c r="J16" s="19"/>
    </row>
    <row r="17" spans="2:10" ht="15.75">
      <c r="B17" s="24" t="s">
        <v>27</v>
      </c>
      <c r="C17" s="1" t="s">
        <v>61</v>
      </c>
      <c r="D17" s="3" t="s">
        <v>53</v>
      </c>
      <c r="E17" s="19"/>
      <c r="F17" s="31">
        <f>IF(F78=0,0,'[1]65'!N42)</f>
        <v>15419</v>
      </c>
      <c r="G17" s="22"/>
      <c r="H17" s="4">
        <f>'[1]65'!N22</f>
        <v>8871</v>
      </c>
      <c r="I17" s="19"/>
      <c r="J17" s="19"/>
    </row>
    <row r="18" spans="2:10" ht="15.75">
      <c r="B18" s="24" t="s">
        <v>27</v>
      </c>
      <c r="C18" s="1" t="s">
        <v>60</v>
      </c>
      <c r="D18" s="3" t="s">
        <v>53</v>
      </c>
      <c r="E18" s="19"/>
      <c r="F18" s="31">
        <f>IF(F78=0,0,'[1]54'!H12)</f>
        <v>7822</v>
      </c>
      <c r="G18" s="22"/>
      <c r="H18" s="4">
        <v>-2162</v>
      </c>
      <c r="I18" s="19"/>
      <c r="J18" s="19"/>
    </row>
    <row r="19" spans="2:10" s="12" customFormat="1" ht="15.75" hidden="1">
      <c r="B19" s="27" t="s">
        <v>27</v>
      </c>
      <c r="C19" s="12" t="s">
        <v>59</v>
      </c>
      <c r="D19" s="15"/>
      <c r="E19" s="14"/>
      <c r="F19" s="35">
        <f>IF(F78=0,0,-'[1]83'!N32)</f>
        <v>0</v>
      </c>
      <c r="G19" s="26"/>
      <c r="H19" s="14">
        <v>0</v>
      </c>
      <c r="I19" s="14"/>
      <c r="J19" s="14"/>
    </row>
    <row r="20" spans="2:10" s="6" customFormat="1" ht="15.75">
      <c r="B20" s="33" t="s">
        <v>27</v>
      </c>
      <c r="C20" s="6" t="s">
        <v>58</v>
      </c>
      <c r="D20" s="8" t="s">
        <v>46</v>
      </c>
      <c r="E20" s="4"/>
      <c r="F20" s="31">
        <f>IF(F78=0,0,-'[1]53'!I16)</f>
        <v>0</v>
      </c>
      <c r="G20" s="22"/>
      <c r="H20" s="4">
        <v>7711</v>
      </c>
      <c r="I20" s="4"/>
      <c r="J20" s="4"/>
    </row>
    <row r="21" spans="2:10" s="12" customFormat="1" ht="15.75" hidden="1">
      <c r="B21" s="27" t="s">
        <v>27</v>
      </c>
      <c r="C21" s="12" t="s">
        <v>57</v>
      </c>
      <c r="E21" s="14"/>
      <c r="F21" s="14">
        <f>IF(F78=0,0,'[1]54'!H13)</f>
        <v>0</v>
      </c>
      <c r="G21" s="26"/>
      <c r="H21" s="14">
        <v>0</v>
      </c>
      <c r="I21" s="14"/>
      <c r="J21" s="14"/>
    </row>
    <row r="22" spans="2:10" ht="15.75">
      <c r="B22" s="24" t="s">
        <v>27</v>
      </c>
      <c r="C22" s="1" t="s">
        <v>56</v>
      </c>
      <c r="D22" s="3" t="s">
        <v>53</v>
      </c>
      <c r="E22" s="19"/>
      <c r="F22" s="4">
        <v>0</v>
      </c>
      <c r="G22" s="22"/>
      <c r="H22" s="4">
        <v>3485</v>
      </c>
      <c r="I22" s="19"/>
      <c r="J22" s="19"/>
    </row>
    <row r="23" spans="2:10" ht="15.75">
      <c r="B23" s="24" t="s">
        <v>27</v>
      </c>
      <c r="C23" s="1" t="s">
        <v>55</v>
      </c>
      <c r="D23" s="3">
        <v>14</v>
      </c>
      <c r="E23" s="19"/>
      <c r="F23" s="31">
        <f>IF(F78=0,0,-'[1]Consol PL'!$C$32)</f>
        <v>-151891</v>
      </c>
      <c r="G23" s="22"/>
      <c r="H23" s="4">
        <f>-'[1]Consol PL'!$E$32</f>
        <v>-214539</v>
      </c>
      <c r="I23" s="19"/>
      <c r="J23" s="19"/>
    </row>
    <row r="24" spans="2:10" ht="15.75">
      <c r="B24" s="24" t="s">
        <v>27</v>
      </c>
      <c r="C24" s="1" t="s">
        <v>54</v>
      </c>
      <c r="D24" s="3" t="s">
        <v>53</v>
      </c>
      <c r="E24" s="19"/>
      <c r="F24" s="31">
        <f>IF(F78=0,0,-'[1]Consol PL'!$C$36)</f>
        <v>-114712</v>
      </c>
      <c r="G24" s="22"/>
      <c r="H24" s="4">
        <f>-'[1]Consol PL'!$E$36</f>
        <v>-120494</v>
      </c>
      <c r="I24" s="19"/>
      <c r="J24" s="19"/>
    </row>
    <row r="25" spans="2:10" ht="15.75">
      <c r="B25" s="24" t="s">
        <v>27</v>
      </c>
      <c r="C25" s="1" t="s">
        <v>52</v>
      </c>
      <c r="D25" s="3" t="s">
        <v>46</v>
      </c>
      <c r="E25" s="19"/>
      <c r="F25" s="31">
        <f>IF(F78=0,0,-'[1]53'!I12)</f>
        <v>423</v>
      </c>
      <c r="G25" s="22"/>
      <c r="H25" s="4">
        <f>-'[1]53'!K12</f>
        <v>739</v>
      </c>
      <c r="I25" s="19"/>
      <c r="J25" s="19"/>
    </row>
    <row r="26" spans="2:10" s="12" customFormat="1" ht="15.75" hidden="1">
      <c r="B26" s="27" t="s">
        <v>27</v>
      </c>
      <c r="C26" s="12" t="s">
        <v>51</v>
      </c>
      <c r="D26" s="15"/>
      <c r="E26" s="14"/>
      <c r="F26" s="35"/>
      <c r="G26" s="26"/>
      <c r="H26" s="14">
        <v>0</v>
      </c>
      <c r="I26" s="14"/>
      <c r="J26" s="14"/>
    </row>
    <row r="27" spans="2:10" s="12" customFormat="1" ht="15.75" hidden="1">
      <c r="B27" s="27" t="s">
        <v>27</v>
      </c>
      <c r="C27" s="12" t="s">
        <v>50</v>
      </c>
      <c r="D27" s="15"/>
      <c r="E27" s="14"/>
      <c r="F27" s="35"/>
      <c r="G27" s="26"/>
      <c r="H27" s="14">
        <v>0</v>
      </c>
      <c r="I27" s="14"/>
      <c r="J27" s="14"/>
    </row>
    <row r="28" spans="2:10" s="6" customFormat="1" ht="15.75" customHeight="1">
      <c r="B28" s="33" t="s">
        <v>27</v>
      </c>
      <c r="C28" s="6" t="s">
        <v>49</v>
      </c>
      <c r="D28" s="8" t="s">
        <v>46</v>
      </c>
      <c r="E28" s="4"/>
      <c r="F28" s="31">
        <v>-28088</v>
      </c>
      <c r="G28" s="22"/>
      <c r="H28" s="34">
        <v>0</v>
      </c>
      <c r="I28" s="4"/>
      <c r="J28" s="4"/>
    </row>
    <row r="29" spans="2:10" s="6" customFormat="1" ht="15.75" customHeight="1">
      <c r="B29" s="33" t="s">
        <v>27</v>
      </c>
      <c r="C29" s="6" t="s">
        <v>48</v>
      </c>
      <c r="D29" s="8" t="s">
        <v>46</v>
      </c>
      <c r="E29" s="4"/>
      <c r="F29" s="31">
        <v>1162</v>
      </c>
      <c r="G29" s="22"/>
      <c r="H29" s="34">
        <v>0</v>
      </c>
      <c r="I29" s="4"/>
      <c r="J29" s="4"/>
    </row>
    <row r="30" spans="2:10" s="6" customFormat="1" ht="15.75" customHeight="1">
      <c r="B30" s="33" t="s">
        <v>27</v>
      </c>
      <c r="C30" s="32" t="s">
        <v>47</v>
      </c>
      <c r="D30" s="8" t="s">
        <v>46</v>
      </c>
      <c r="E30" s="4"/>
      <c r="F30" s="4">
        <f>IF(F78=0,0,-'[1]53'!I15)</f>
        <v>-353</v>
      </c>
      <c r="G30" s="22"/>
      <c r="H30" s="31">
        <v>0</v>
      </c>
      <c r="I30" s="4"/>
      <c r="J30" s="4"/>
    </row>
    <row r="31" spans="2:10" s="12" customFormat="1" ht="15.75" customHeight="1" hidden="1">
      <c r="B31" s="27" t="s">
        <v>27</v>
      </c>
      <c r="C31" s="30" t="s">
        <v>45</v>
      </c>
      <c r="D31" s="15"/>
      <c r="E31" s="14"/>
      <c r="F31" s="14">
        <v>0</v>
      </c>
      <c r="G31" s="26"/>
      <c r="H31" s="29">
        <v>0</v>
      </c>
      <c r="I31" s="14"/>
      <c r="J31" s="14"/>
    </row>
    <row r="32" spans="5:10" ht="6.75" customHeight="1">
      <c r="E32" s="19"/>
      <c r="F32" s="10"/>
      <c r="G32" s="22"/>
      <c r="H32" s="10"/>
      <c r="I32" s="19"/>
      <c r="J32" s="19"/>
    </row>
    <row r="33" spans="1:10" ht="15.75">
      <c r="A33" s="18" t="s">
        <v>44</v>
      </c>
      <c r="E33" s="19"/>
      <c r="F33" s="4">
        <f>SUM(F9:F32)</f>
        <v>757112</v>
      </c>
      <c r="G33" s="22"/>
      <c r="H33" s="4">
        <f>SUM(H9:H32)</f>
        <v>803997</v>
      </c>
      <c r="I33" s="19"/>
      <c r="J33" s="19"/>
    </row>
    <row r="34" spans="5:10" ht="6.75" customHeight="1">
      <c r="E34" s="19"/>
      <c r="F34" s="4"/>
      <c r="G34" s="22"/>
      <c r="H34" s="4"/>
      <c r="I34" s="19"/>
      <c r="J34" s="19"/>
    </row>
    <row r="35" spans="2:10" ht="15.75">
      <c r="B35" s="1" t="s">
        <v>43</v>
      </c>
      <c r="E35" s="19"/>
      <c r="F35" s="4">
        <v>-213032</v>
      </c>
      <c r="G35" s="22"/>
      <c r="H35" s="4">
        <v>74665</v>
      </c>
      <c r="I35" s="19"/>
      <c r="J35" s="19"/>
    </row>
    <row r="36" spans="2:10" ht="15.75">
      <c r="B36" s="1" t="s">
        <v>42</v>
      </c>
      <c r="E36" s="19"/>
      <c r="F36" s="4">
        <v>-184327</v>
      </c>
      <c r="G36" s="22"/>
      <c r="H36" s="4">
        <v>246639</v>
      </c>
      <c r="I36" s="19"/>
      <c r="J36" s="19"/>
    </row>
    <row r="37" spans="2:10" ht="15.75">
      <c r="B37" s="1" t="s">
        <v>41</v>
      </c>
      <c r="E37" s="19"/>
      <c r="F37" s="4">
        <v>-628</v>
      </c>
      <c r="G37" s="22"/>
      <c r="H37" s="4">
        <v>1032</v>
      </c>
      <c r="I37" s="19"/>
      <c r="J37" s="19"/>
    </row>
    <row r="38" spans="2:10" ht="15.75">
      <c r="B38" s="1" t="s">
        <v>40</v>
      </c>
      <c r="E38" s="19"/>
      <c r="F38" s="4">
        <v>92279</v>
      </c>
      <c r="G38" s="22"/>
      <c r="H38" s="4">
        <v>-728736</v>
      </c>
      <c r="I38" s="19"/>
      <c r="J38" s="19"/>
    </row>
    <row r="39" spans="2:10" ht="15.75">
      <c r="B39" s="6" t="s">
        <v>39</v>
      </c>
      <c r="C39" s="6"/>
      <c r="E39" s="19"/>
      <c r="F39" s="4">
        <v>338955</v>
      </c>
      <c r="G39" s="22"/>
      <c r="H39" s="4">
        <v>263017</v>
      </c>
      <c r="I39" s="19"/>
      <c r="J39" s="19"/>
    </row>
    <row r="40" spans="2:10" s="6" customFormat="1" ht="15.75">
      <c r="B40" s="6" t="s">
        <v>38</v>
      </c>
      <c r="D40" s="8"/>
      <c r="E40" s="4"/>
      <c r="F40" s="4">
        <v>342586</v>
      </c>
      <c r="G40" s="22"/>
      <c r="H40" s="4">
        <v>-339115</v>
      </c>
      <c r="I40" s="4"/>
      <c r="J40" s="4"/>
    </row>
    <row r="41" spans="2:10" ht="15.75">
      <c r="B41" s="1" t="s">
        <v>37</v>
      </c>
      <c r="E41" s="19"/>
      <c r="F41" s="4">
        <v>5369</v>
      </c>
      <c r="G41" s="22"/>
      <c r="H41" s="4">
        <v>-25458</v>
      </c>
      <c r="I41" s="19"/>
      <c r="J41" s="19"/>
    </row>
    <row r="42" spans="1:10" ht="15.75">
      <c r="A42" s="1" t="s">
        <v>36</v>
      </c>
      <c r="B42" s="1" t="s">
        <v>35</v>
      </c>
      <c r="E42" s="19"/>
      <c r="F42" s="23">
        <v>-690434</v>
      </c>
      <c r="G42" s="22"/>
      <c r="H42" s="23">
        <v>586362</v>
      </c>
      <c r="I42" s="19"/>
      <c r="J42" s="19"/>
    </row>
    <row r="43" spans="5:10" ht="6.75" customHeight="1">
      <c r="E43" s="19"/>
      <c r="F43" s="28"/>
      <c r="G43" s="22"/>
      <c r="H43" s="28"/>
      <c r="I43" s="19"/>
      <c r="J43" s="19"/>
    </row>
    <row r="44" spans="1:10" ht="15.75">
      <c r="A44" s="18" t="s">
        <v>34</v>
      </c>
      <c r="E44" s="19"/>
      <c r="F44" s="23">
        <f>SUM(F33:F43)</f>
        <v>447880</v>
      </c>
      <c r="G44" s="22"/>
      <c r="H44" s="23">
        <f>SUM(H33:H43)</f>
        <v>882403</v>
      </c>
      <c r="I44" s="19"/>
      <c r="J44" s="19"/>
    </row>
    <row r="45" spans="5:10" ht="6.75" customHeight="1">
      <c r="E45" s="19"/>
      <c r="F45" s="23"/>
      <c r="G45" s="22"/>
      <c r="H45" s="23"/>
      <c r="I45" s="19"/>
      <c r="J45" s="19"/>
    </row>
    <row r="46" spans="2:10" ht="15.75">
      <c r="B46" s="1" t="s">
        <v>33</v>
      </c>
      <c r="E46" s="19"/>
      <c r="F46" s="23">
        <v>42844</v>
      </c>
      <c r="G46" s="22"/>
      <c r="H46" s="23">
        <v>24374</v>
      </c>
      <c r="I46" s="19"/>
      <c r="J46" s="19"/>
    </row>
    <row r="47" spans="2:10" ht="15.75">
      <c r="B47" s="1" t="s">
        <v>32</v>
      </c>
      <c r="E47" s="19"/>
      <c r="F47" s="23">
        <v>68205</v>
      </c>
      <c r="G47" s="22"/>
      <c r="H47" s="23">
        <v>83264</v>
      </c>
      <c r="I47" s="19"/>
      <c r="J47" s="19"/>
    </row>
    <row r="48" spans="2:10" ht="15.75">
      <c r="B48" s="1" t="s">
        <v>31</v>
      </c>
      <c r="E48" s="19"/>
      <c r="F48" s="23"/>
      <c r="G48" s="22"/>
      <c r="H48" s="23"/>
      <c r="I48" s="19"/>
      <c r="J48" s="19"/>
    </row>
    <row r="49" spans="2:10" ht="15.75">
      <c r="B49" s="24" t="s">
        <v>27</v>
      </c>
      <c r="C49" s="1" t="s">
        <v>30</v>
      </c>
      <c r="E49" s="19"/>
      <c r="F49" s="23">
        <v>-1105</v>
      </c>
      <c r="G49" s="22"/>
      <c r="H49" s="23">
        <v>-35848</v>
      </c>
      <c r="I49" s="19"/>
      <c r="J49" s="19"/>
    </row>
    <row r="50" spans="2:10" s="12" customFormat="1" ht="15.75" hidden="1">
      <c r="B50" s="27" t="s">
        <v>27</v>
      </c>
      <c r="C50" s="12" t="s">
        <v>29</v>
      </c>
      <c r="D50" s="15"/>
      <c r="E50" s="14"/>
      <c r="F50" s="25"/>
      <c r="G50" s="26"/>
      <c r="H50" s="25">
        <v>0</v>
      </c>
      <c r="I50" s="14"/>
      <c r="J50" s="14"/>
    </row>
    <row r="51" spans="2:10" ht="15.75">
      <c r="B51" s="24" t="s">
        <v>27</v>
      </c>
      <c r="C51" s="1" t="s">
        <v>28</v>
      </c>
      <c r="E51" s="19"/>
      <c r="F51" s="23">
        <v>-142501</v>
      </c>
      <c r="G51" s="22"/>
      <c r="H51" s="23">
        <v>-93948</v>
      </c>
      <c r="I51" s="19"/>
      <c r="J51" s="19"/>
    </row>
    <row r="52" spans="2:10" ht="15.75" hidden="1">
      <c r="B52" s="24" t="s">
        <v>27</v>
      </c>
      <c r="C52" s="1" t="s">
        <v>26</v>
      </c>
      <c r="E52" s="19"/>
      <c r="F52" s="23">
        <v>0</v>
      </c>
      <c r="G52" s="22"/>
      <c r="H52" s="23">
        <v>0</v>
      </c>
      <c r="I52" s="19"/>
      <c r="J52" s="19"/>
    </row>
    <row r="53" spans="5:10" ht="6.75" customHeight="1">
      <c r="E53" s="19"/>
      <c r="F53" s="10"/>
      <c r="G53" s="22"/>
      <c r="H53" s="10"/>
      <c r="I53" s="19"/>
      <c r="J53" s="19"/>
    </row>
    <row r="54" spans="1:10" ht="15.75">
      <c r="A54" s="18" t="s">
        <v>25</v>
      </c>
      <c r="E54" s="19"/>
      <c r="F54" s="20">
        <f>SUM(F44:F53)</f>
        <v>415323</v>
      </c>
      <c r="G54" s="21"/>
      <c r="H54" s="20">
        <f>SUM(H44:H53)</f>
        <v>860245</v>
      </c>
      <c r="I54" s="19"/>
      <c r="J54" s="19"/>
    </row>
    <row r="55" spans="6:8" ht="6.75" customHeight="1">
      <c r="F55" s="4"/>
      <c r="G55" s="4"/>
      <c r="H55" s="4"/>
    </row>
    <row r="56" spans="1:8" ht="15.75">
      <c r="A56" s="18" t="s">
        <v>24</v>
      </c>
      <c r="F56" s="4"/>
      <c r="G56" s="4"/>
      <c r="H56" s="4"/>
    </row>
    <row r="57" spans="2:8" s="12" customFormat="1" ht="15.75" hidden="1">
      <c r="B57" s="12" t="s">
        <v>23</v>
      </c>
      <c r="D57" s="15" t="s">
        <v>22</v>
      </c>
      <c r="F57" s="14"/>
      <c r="G57" s="14"/>
      <c r="H57" s="14">
        <v>0</v>
      </c>
    </row>
    <row r="58" spans="2:8" ht="15.75" hidden="1">
      <c r="B58" s="1" t="s">
        <v>21</v>
      </c>
      <c r="F58" s="17"/>
      <c r="G58" s="4"/>
      <c r="H58" s="4"/>
    </row>
    <row r="59" spans="2:8" ht="15.75">
      <c r="B59" s="1" t="s">
        <v>20</v>
      </c>
      <c r="F59" s="4">
        <f>-94-422</f>
        <v>-516</v>
      </c>
      <c r="G59" s="4"/>
      <c r="H59" s="4">
        <v>-1</v>
      </c>
    </row>
    <row r="60" spans="2:8" s="6" customFormat="1" ht="15.75">
      <c r="B60" s="6" t="s">
        <v>19</v>
      </c>
      <c r="D60" s="8"/>
      <c r="F60" s="4">
        <v>-1174</v>
      </c>
      <c r="G60" s="4"/>
      <c r="H60" s="4">
        <v>-178134</v>
      </c>
    </row>
    <row r="61" spans="2:8" s="6" customFormat="1" ht="15.75">
      <c r="B61" s="6" t="s">
        <v>18</v>
      </c>
      <c r="D61" s="8"/>
      <c r="F61" s="4">
        <v>-77843</v>
      </c>
      <c r="G61" s="4"/>
      <c r="H61" s="4">
        <v>-148708</v>
      </c>
    </row>
    <row r="62" spans="2:8" s="6" customFormat="1" ht="15.75">
      <c r="B62" s="6" t="s">
        <v>17</v>
      </c>
      <c r="D62" s="8"/>
      <c r="F62" s="4">
        <v>-1023949</v>
      </c>
      <c r="G62" s="4"/>
      <c r="H62" s="4">
        <v>-42864</v>
      </c>
    </row>
    <row r="63" spans="2:8" s="12" customFormat="1" ht="15.75" hidden="1">
      <c r="B63" s="12" t="s">
        <v>16</v>
      </c>
      <c r="D63" s="15"/>
      <c r="F63" s="14"/>
      <c r="G63" s="14"/>
      <c r="H63" s="14"/>
    </row>
    <row r="64" spans="2:8" s="6" customFormat="1" ht="15.75">
      <c r="B64" s="6" t="s">
        <v>15</v>
      </c>
      <c r="D64" s="8"/>
      <c r="F64" s="4">
        <v>-15306</v>
      </c>
      <c r="G64" s="4"/>
      <c r="H64" s="4">
        <v>-18097</v>
      </c>
    </row>
    <row r="65" spans="2:8" s="6" customFormat="1" ht="15.75">
      <c r="B65" s="6" t="s">
        <v>14</v>
      </c>
      <c r="D65" s="8" t="s">
        <v>13</v>
      </c>
      <c r="F65" s="4">
        <v>-21776</v>
      </c>
      <c r="G65" s="4"/>
      <c r="H65" s="4">
        <v>0</v>
      </c>
    </row>
    <row r="66" spans="2:8" s="6" customFormat="1" ht="15.75">
      <c r="B66" s="6" t="s">
        <v>12</v>
      </c>
      <c r="D66" s="8"/>
      <c r="F66" s="4">
        <v>0</v>
      </c>
      <c r="G66" s="4"/>
      <c r="H66" s="4">
        <v>-2423</v>
      </c>
    </row>
    <row r="67" spans="2:8" s="12" customFormat="1" ht="15.75" hidden="1">
      <c r="B67" s="12" t="s">
        <v>11</v>
      </c>
      <c r="D67" s="15"/>
      <c r="F67" s="14"/>
      <c r="G67" s="14"/>
      <c r="H67" s="14">
        <v>0</v>
      </c>
    </row>
    <row r="68" spans="2:8" s="6" customFormat="1" ht="15.75">
      <c r="B68" s="6" t="s">
        <v>10</v>
      </c>
      <c r="D68" s="8" t="s">
        <v>9</v>
      </c>
      <c r="F68" s="4">
        <v>0</v>
      </c>
      <c r="G68" s="4"/>
      <c r="H68" s="4">
        <v>94510</v>
      </c>
    </row>
    <row r="69" spans="2:8" s="6" customFormat="1" ht="15.75">
      <c r="B69" s="6" t="s">
        <v>8</v>
      </c>
      <c r="D69" s="8"/>
      <c r="F69" s="4">
        <v>35194</v>
      </c>
      <c r="G69" s="4"/>
      <c r="H69" s="4">
        <v>0</v>
      </c>
    </row>
    <row r="70" spans="2:8" s="12" customFormat="1" ht="15.75" hidden="1">
      <c r="B70" s="12" t="s">
        <v>7</v>
      </c>
      <c r="D70" s="15"/>
      <c r="F70" s="14">
        <v>0</v>
      </c>
      <c r="G70" s="14"/>
      <c r="H70" s="14">
        <v>0</v>
      </c>
    </row>
    <row r="71" spans="2:8" s="12" customFormat="1" ht="15.75" hidden="1">
      <c r="B71" s="12" t="s">
        <v>6</v>
      </c>
      <c r="D71" s="15"/>
      <c r="F71" s="13"/>
      <c r="G71" s="14"/>
      <c r="H71" s="13">
        <v>0</v>
      </c>
    </row>
    <row r="72" spans="2:8" s="12" customFormat="1" ht="15.75" hidden="1">
      <c r="B72" s="12" t="s">
        <v>5</v>
      </c>
      <c r="D72" s="15"/>
      <c r="F72" s="13">
        <v>0</v>
      </c>
      <c r="G72" s="14"/>
      <c r="H72" s="13">
        <v>0</v>
      </c>
    </row>
    <row r="73" spans="2:8" s="6" customFormat="1" ht="15.75">
      <c r="B73" s="6" t="s">
        <v>4</v>
      </c>
      <c r="D73" s="8"/>
      <c r="F73" s="16">
        <v>418</v>
      </c>
      <c r="G73" s="4"/>
      <c r="H73" s="16">
        <v>6254</v>
      </c>
    </row>
    <row r="74" spans="2:8" s="12" customFormat="1" ht="15.75" hidden="1">
      <c r="B74" s="12" t="s">
        <v>3</v>
      </c>
      <c r="D74" s="15"/>
      <c r="F74" s="13"/>
      <c r="G74" s="14"/>
      <c r="H74" s="13"/>
    </row>
    <row r="75" spans="2:8" s="6" customFormat="1" ht="15.75">
      <c r="B75" s="6" t="s">
        <v>2</v>
      </c>
      <c r="D75" s="8"/>
      <c r="F75" s="11">
        <v>29543</v>
      </c>
      <c r="G75" s="5"/>
      <c r="H75" s="11">
        <v>57997</v>
      </c>
    </row>
    <row r="76" spans="2:8" s="6" customFormat="1" ht="15.75">
      <c r="B76" s="6" t="s">
        <v>1</v>
      </c>
      <c r="D76" s="8"/>
      <c r="F76" s="11">
        <v>454512</v>
      </c>
      <c r="G76" s="4"/>
      <c r="H76" s="11">
        <v>-1039516</v>
      </c>
    </row>
    <row r="77" spans="4:8" s="6" customFormat="1" ht="6.75" customHeight="1">
      <c r="D77" s="8"/>
      <c r="F77" s="10"/>
      <c r="G77" s="4"/>
      <c r="H77" s="10"/>
    </row>
    <row r="78" spans="1:8" s="6" customFormat="1" ht="15.75">
      <c r="A78" s="9" t="s">
        <v>0</v>
      </c>
      <c r="D78" s="8"/>
      <c r="F78" s="7">
        <f>SUM(F57:F77)</f>
        <v>-620897</v>
      </c>
      <c r="G78" s="4"/>
      <c r="H78" s="7">
        <f>SUM(H57:H77)</f>
        <v>-1270982</v>
      </c>
    </row>
    <row r="79" spans="6:8" ht="6.75" customHeight="1">
      <c r="F79" s="5"/>
      <c r="G79" s="4"/>
      <c r="H79" s="5"/>
    </row>
    <row r="80" spans="6:8" ht="15.75">
      <c r="F80" s="4"/>
      <c r="G80" s="4"/>
      <c r="H80" s="4"/>
    </row>
    <row r="81" spans="6:8" ht="15.75">
      <c r="F81" s="4"/>
      <c r="G81" s="4"/>
      <c r="H81" s="4"/>
    </row>
    <row r="82" spans="6:8" ht="15.75">
      <c r="F82" s="4"/>
      <c r="G82" s="4"/>
      <c r="H82" s="4"/>
    </row>
    <row r="83" spans="6:8" ht="15.75">
      <c r="F83" s="4"/>
      <c r="G83" s="4"/>
      <c r="H83" s="4"/>
    </row>
    <row r="84" spans="6:8" ht="15.75">
      <c r="F84" s="4"/>
      <c r="G84" s="4"/>
      <c r="H84" s="4"/>
    </row>
    <row r="85" spans="6:8" ht="15.75">
      <c r="F85" s="4"/>
      <c r="G85" s="4"/>
      <c r="H85" s="4"/>
    </row>
    <row r="86" spans="6:8" ht="15.75">
      <c r="F86" s="4"/>
      <c r="G86" s="4"/>
      <c r="H86" s="4"/>
    </row>
    <row r="87" spans="6:8" ht="15.75">
      <c r="F87" s="4"/>
      <c r="G87" s="4"/>
      <c r="H87" s="4"/>
    </row>
    <row r="88" spans="6:8" ht="15.75">
      <c r="F88" s="4"/>
      <c r="G88" s="4"/>
      <c r="H88" s="4"/>
    </row>
    <row r="89" spans="6:8" ht="15.75">
      <c r="F89" s="4"/>
      <c r="G89" s="4"/>
      <c r="H89" s="4"/>
    </row>
    <row r="145" ht="15.75">
      <c r="U145" s="1" t="e">
        <f>ROUND(T145/$C$133,0)+3</f>
        <v>#DIV/0!</v>
      </c>
    </row>
    <row r="206" ht="15.75">
      <c r="U206" s="1" t="e">
        <f>ROUND(T206/$C$133,0)+1</f>
        <v>#DIV/0!</v>
      </c>
    </row>
  </sheetData>
  <sheetProtection/>
  <printOptions horizontalCentered="1"/>
  <pageMargins left="0.65" right="0.65" top="0.5" bottom="0.25" header="0.25" footer="0.2"/>
  <pageSetup cellComments="asDisplayed" fitToHeight="1" fitToWidth="1" horizontalDpi="600" verticalDpi="600" orientation="portrait" paperSize="9" scale="81" r:id="rId1"/>
  <headerFooter alignWithMargins="0">
    <oddHeader>&amp;L&amp;"Times New Roman,Bold Italic"&amp;10STRICTLY PRIVATE AND CONFIDENTIAL
EMBARGO FOR RELEASE</oddHead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U196"/>
  <sheetViews>
    <sheetView defaultGridColor="0" zoomScale="85" zoomScaleNormal="85" zoomScalePageLayoutView="0" colorId="22" workbookViewId="0" topLeftCell="A1">
      <selection activeCell="A15" sqref="A15"/>
    </sheetView>
  </sheetViews>
  <sheetFormatPr defaultColWidth="9.75390625" defaultRowHeight="15.75"/>
  <cols>
    <col min="1" max="2" width="1.75390625" style="1" customWidth="1"/>
    <col min="3" max="3" width="60.625" style="1" customWidth="1"/>
    <col min="4" max="4" width="5.875" style="3" customWidth="1"/>
    <col min="5" max="5" width="1.75390625" style="1" customWidth="1"/>
    <col min="6" max="6" width="11.75390625" style="2" bestFit="1" customWidth="1"/>
    <col min="7" max="7" width="1.75390625" style="2" customWidth="1"/>
    <col min="8" max="8" width="12.625" style="2" bestFit="1" customWidth="1"/>
    <col min="9" max="9" width="9.75390625" style="6" customWidth="1"/>
    <col min="10" max="16384" width="9.75390625" style="1" customWidth="1"/>
  </cols>
  <sheetData>
    <row r="1" spans="1:8" ht="15.75">
      <c r="A1" s="43" t="s">
        <v>77</v>
      </c>
      <c r="B1" s="40"/>
      <c r="C1" s="40"/>
      <c r="D1" s="40"/>
      <c r="E1" s="40"/>
      <c r="F1" s="39"/>
      <c r="G1" s="39"/>
      <c r="H1" s="39"/>
    </row>
    <row r="2" spans="1:8" ht="15.75">
      <c r="A2" s="43"/>
      <c r="B2" s="40"/>
      <c r="C2" s="40"/>
      <c r="D2" s="40"/>
      <c r="E2" s="40"/>
      <c r="F2" s="39"/>
      <c r="G2" s="39"/>
      <c r="H2" s="39"/>
    </row>
    <row r="3" spans="1:8" ht="15.75">
      <c r="A3" s="43" t="s">
        <v>76</v>
      </c>
      <c r="B3" s="40"/>
      <c r="C3" s="40"/>
      <c r="D3" s="40"/>
      <c r="E3" s="40"/>
      <c r="F3" s="39"/>
      <c r="G3" s="39"/>
      <c r="H3" s="39"/>
    </row>
    <row r="4" spans="1:8" ht="15.75">
      <c r="A4" s="42" t="str">
        <f>'27'!A4</f>
        <v>FOR THE YEAR ENDED 30 JUNE 2018</v>
      </c>
      <c r="B4" s="40"/>
      <c r="C4" s="40"/>
      <c r="D4" s="40"/>
      <c r="E4" s="40"/>
      <c r="F4" s="39"/>
      <c r="G4" s="39"/>
      <c r="H4" s="39"/>
    </row>
    <row r="5" spans="1:8" ht="15.75">
      <c r="A5" s="40"/>
      <c r="B5" s="40"/>
      <c r="C5" s="40"/>
      <c r="D5" s="40"/>
      <c r="E5" s="40"/>
      <c r="F5" s="39"/>
      <c r="G5" s="39"/>
      <c r="H5" s="39"/>
    </row>
    <row r="6" spans="6:8" ht="15.75">
      <c r="F6" s="36" t="str">
        <f>'27'!F6</f>
        <v>2018</v>
      </c>
      <c r="G6" s="36"/>
      <c r="H6" s="36" t="str">
        <f>'27'!H6</f>
        <v>2017</v>
      </c>
    </row>
    <row r="7" spans="4:8" ht="15.75">
      <c r="D7" s="3" t="s">
        <v>74</v>
      </c>
      <c r="F7" s="36" t="s">
        <v>73</v>
      </c>
      <c r="G7" s="36"/>
      <c r="H7" s="36" t="s">
        <v>73</v>
      </c>
    </row>
    <row r="8" spans="1:8" ht="15.75">
      <c r="A8" s="18" t="s">
        <v>109</v>
      </c>
      <c r="F8" s="4"/>
      <c r="G8" s="4"/>
      <c r="H8" s="4"/>
    </row>
    <row r="9" spans="2:8" s="12" customFormat="1" ht="15.75" hidden="1">
      <c r="B9" s="12" t="s">
        <v>108</v>
      </c>
      <c r="D9" s="15"/>
      <c r="F9" s="13">
        <v>0</v>
      </c>
      <c r="G9" s="14"/>
      <c r="H9" s="13">
        <v>0</v>
      </c>
    </row>
    <row r="10" spans="2:8" s="12" customFormat="1" ht="15.75" hidden="1">
      <c r="B10" s="12" t="s">
        <v>107</v>
      </c>
      <c r="D10" s="15"/>
      <c r="F10" s="13">
        <v>0</v>
      </c>
      <c r="G10" s="14"/>
      <c r="H10" s="13">
        <v>0</v>
      </c>
    </row>
    <row r="11" spans="2:8" s="12" customFormat="1" ht="15.75" hidden="1">
      <c r="B11" s="12" t="s">
        <v>106</v>
      </c>
      <c r="D11" s="15"/>
      <c r="F11" s="13"/>
      <c r="G11" s="14"/>
      <c r="H11" s="13">
        <v>0</v>
      </c>
    </row>
    <row r="12" spans="2:8" s="12" customFormat="1" ht="15.75" hidden="1">
      <c r="B12" s="12" t="s">
        <v>105</v>
      </c>
      <c r="D12" s="15"/>
      <c r="F12" s="13"/>
      <c r="G12" s="14"/>
      <c r="H12" s="13"/>
    </row>
    <row r="13" spans="2:8" s="12" customFormat="1" ht="15.75" hidden="1">
      <c r="B13" s="12" t="s">
        <v>104</v>
      </c>
      <c r="D13" s="15"/>
      <c r="F13" s="14"/>
      <c r="G13" s="14"/>
      <c r="H13" s="14"/>
    </row>
    <row r="14" spans="2:8" s="12" customFormat="1" ht="15.75" hidden="1">
      <c r="B14" s="12" t="s">
        <v>103</v>
      </c>
      <c r="F14" s="13"/>
      <c r="G14" s="14"/>
      <c r="H14" s="13"/>
    </row>
    <row r="15" spans="2:8" ht="15.75">
      <c r="B15" s="1" t="s">
        <v>102</v>
      </c>
      <c r="F15" s="4">
        <f>-2955775+2943807</f>
        <v>-11968</v>
      </c>
      <c r="G15" s="4"/>
      <c r="H15" s="4">
        <v>412254</v>
      </c>
    </row>
    <row r="16" spans="2:8" s="12" customFormat="1" ht="15.75" hidden="1">
      <c r="B16" s="12" t="s">
        <v>101</v>
      </c>
      <c r="D16" s="15"/>
      <c r="F16" s="14"/>
      <c r="G16" s="14"/>
      <c r="H16" s="14">
        <v>0</v>
      </c>
    </row>
    <row r="17" spans="2:8" s="6" customFormat="1" ht="15.75">
      <c r="B17" s="1" t="s">
        <v>100</v>
      </c>
      <c r="C17" s="1"/>
      <c r="D17" s="1"/>
      <c r="E17" s="1"/>
      <c r="F17" s="11">
        <v>-1453</v>
      </c>
      <c r="G17" s="4"/>
      <c r="H17" s="11">
        <v>-9120</v>
      </c>
    </row>
    <row r="18" spans="2:8" s="6" customFormat="1" ht="15.75">
      <c r="B18" s="6" t="s">
        <v>99</v>
      </c>
      <c r="D18" s="50" t="s">
        <v>98</v>
      </c>
      <c r="F18" s="4">
        <v>291461</v>
      </c>
      <c r="G18" s="4"/>
      <c r="H18" s="4">
        <v>0</v>
      </c>
    </row>
    <row r="19" spans="2:8" s="12" customFormat="1" ht="15.75" hidden="1">
      <c r="B19" s="12" t="s">
        <v>97</v>
      </c>
      <c r="D19" s="15"/>
      <c r="F19" s="14"/>
      <c r="G19" s="14"/>
      <c r="H19" s="14"/>
    </row>
    <row r="20" spans="1:8" s="12" customFormat="1" ht="15.75" hidden="1">
      <c r="A20" s="49"/>
      <c r="B20" s="12" t="s">
        <v>96</v>
      </c>
      <c r="D20" s="15"/>
      <c r="F20" s="14"/>
      <c r="G20" s="14"/>
      <c r="H20" s="14"/>
    </row>
    <row r="21" spans="1:8" s="12" customFormat="1" ht="15.75" hidden="1">
      <c r="A21" s="49"/>
      <c r="B21" s="12" t="s">
        <v>95</v>
      </c>
      <c r="D21" s="15"/>
      <c r="F21" s="14"/>
      <c r="G21" s="14"/>
      <c r="H21" s="14"/>
    </row>
    <row r="22" spans="1:8" s="12" customFormat="1" ht="15.75" hidden="1">
      <c r="A22" s="49"/>
      <c r="B22" s="12" t="s">
        <v>94</v>
      </c>
      <c r="D22" s="15"/>
      <c r="F22" s="14"/>
      <c r="G22" s="14"/>
      <c r="H22" s="14">
        <v>0</v>
      </c>
    </row>
    <row r="23" spans="2:8" s="12" customFormat="1" ht="15.75" hidden="1">
      <c r="B23" s="12" t="s">
        <v>93</v>
      </c>
      <c r="D23" s="15"/>
      <c r="F23" s="14"/>
      <c r="G23" s="14"/>
      <c r="H23" s="14"/>
    </row>
    <row r="24" spans="2:8" s="12" customFormat="1" ht="15.75" hidden="1">
      <c r="B24" s="12" t="s">
        <v>92</v>
      </c>
      <c r="D24" s="15"/>
      <c r="F24" s="14"/>
      <c r="G24" s="14"/>
      <c r="H24" s="14"/>
    </row>
    <row r="25" spans="2:8" s="12" customFormat="1" ht="15.75" hidden="1">
      <c r="B25" s="12" t="s">
        <v>91</v>
      </c>
      <c r="D25" s="15"/>
      <c r="F25" s="14"/>
      <c r="G25" s="14"/>
      <c r="H25" s="14">
        <v>0</v>
      </c>
    </row>
    <row r="26" spans="2:8" s="12" customFormat="1" ht="15.75" hidden="1">
      <c r="B26" s="48" t="s">
        <v>90</v>
      </c>
      <c r="D26" s="15" t="s">
        <v>9</v>
      </c>
      <c r="F26" s="14"/>
      <c r="G26" s="14"/>
      <c r="H26" s="14">
        <v>0</v>
      </c>
    </row>
    <row r="27" spans="2:8" s="6" customFormat="1" ht="15.75">
      <c r="B27" s="6" t="s">
        <v>89</v>
      </c>
      <c r="D27" s="8"/>
      <c r="F27" s="4">
        <v>-503</v>
      </c>
      <c r="G27" s="4"/>
      <c r="H27" s="4">
        <v>0</v>
      </c>
    </row>
    <row r="28" spans="2:8" ht="15.75">
      <c r="B28" s="1" t="s">
        <v>88</v>
      </c>
      <c r="F28" s="4">
        <v>54722</v>
      </c>
      <c r="G28" s="4"/>
      <c r="H28" s="4">
        <v>98076</v>
      </c>
    </row>
    <row r="29" spans="2:8" ht="15.75">
      <c r="B29" s="1" t="s">
        <v>87</v>
      </c>
      <c r="F29" s="4">
        <v>0</v>
      </c>
      <c r="G29" s="4"/>
      <c r="H29" s="4">
        <v>36219</v>
      </c>
    </row>
    <row r="30" spans="2:8" ht="15.75">
      <c r="B30" s="1" t="s">
        <v>86</v>
      </c>
      <c r="F30" s="4">
        <v>-160532</v>
      </c>
      <c r="G30" s="4"/>
      <c r="H30" s="4">
        <v>-148596</v>
      </c>
    </row>
    <row r="31" spans="2:8" ht="15.75">
      <c r="B31" s="1" t="s">
        <v>85</v>
      </c>
      <c r="F31" s="5">
        <v>-42731</v>
      </c>
      <c r="G31" s="4"/>
      <c r="H31" s="5">
        <v>-45456</v>
      </c>
    </row>
    <row r="32" spans="2:8" ht="15.75">
      <c r="B32" s="1" t="s">
        <v>84</v>
      </c>
      <c r="F32" s="5">
        <v>-166210</v>
      </c>
      <c r="G32" s="5"/>
      <c r="H32" s="5">
        <v>-167579</v>
      </c>
    </row>
    <row r="33" spans="6:8" ht="6.75" customHeight="1">
      <c r="F33" s="10"/>
      <c r="G33" s="4"/>
      <c r="H33" s="10"/>
    </row>
    <row r="34" spans="1:9" s="18" customFormat="1" ht="15.75">
      <c r="A34" s="18" t="s">
        <v>83</v>
      </c>
      <c r="D34" s="41"/>
      <c r="F34" s="7">
        <f>SUM(F8:F33)</f>
        <v>-37214</v>
      </c>
      <c r="G34" s="44"/>
      <c r="H34" s="7">
        <f>SUM(H8:H33)</f>
        <v>175798</v>
      </c>
      <c r="I34" s="9"/>
    </row>
    <row r="35" spans="4:9" s="18" customFormat="1" ht="6.75" customHeight="1">
      <c r="D35" s="41"/>
      <c r="F35" s="47"/>
      <c r="G35" s="44"/>
      <c r="H35" s="47"/>
      <c r="I35" s="9"/>
    </row>
    <row r="36" spans="4:9" s="18" customFormat="1" ht="6.75" customHeight="1">
      <c r="D36" s="41"/>
      <c r="F36" s="4"/>
      <c r="G36" s="44"/>
      <c r="H36" s="4"/>
      <c r="I36" s="9"/>
    </row>
    <row r="37" spans="1:9" s="18" customFormat="1" ht="15.75">
      <c r="A37" s="18" t="s">
        <v>82</v>
      </c>
      <c r="D37" s="3"/>
      <c r="E37" s="1"/>
      <c r="F37" s="4">
        <f>+'27'!F54+'27'!F78+'28'!F34</f>
        <v>-242788</v>
      </c>
      <c r="G37" s="4"/>
      <c r="H37" s="4">
        <f>+'27'!H54+'27'!H78+'28'!H34</f>
        <v>-234939</v>
      </c>
      <c r="I37" s="9"/>
    </row>
    <row r="38" spans="1:9" s="18" customFormat="1" ht="6.75" customHeight="1">
      <c r="A38" s="18" t="s">
        <v>36</v>
      </c>
      <c r="D38" s="3"/>
      <c r="E38" s="1"/>
      <c r="F38" s="4"/>
      <c r="G38" s="4"/>
      <c r="H38" s="4"/>
      <c r="I38" s="9"/>
    </row>
    <row r="39" spans="1:9" s="18" customFormat="1" ht="15.75">
      <c r="A39" s="18" t="s">
        <v>81</v>
      </c>
      <c r="D39" s="3"/>
      <c r="E39" s="1"/>
      <c r="F39" s="4">
        <f>IF(F37=0,0,$H$43)</f>
        <v>2179991</v>
      </c>
      <c r="G39" s="4"/>
      <c r="H39" s="4">
        <v>2445659</v>
      </c>
      <c r="I39" s="9"/>
    </row>
    <row r="40" spans="4:9" s="18" customFormat="1" ht="6.75" customHeight="1">
      <c r="D40" s="3"/>
      <c r="E40" s="1"/>
      <c r="F40" s="4"/>
      <c r="G40" s="4"/>
      <c r="H40" s="4"/>
      <c r="I40" s="9"/>
    </row>
    <row r="41" spans="1:9" s="18" customFormat="1" ht="15.75">
      <c r="A41" s="18" t="s">
        <v>80</v>
      </c>
      <c r="D41" s="3"/>
      <c r="E41" s="1"/>
      <c r="F41" s="4">
        <v>-1880</v>
      </c>
      <c r="G41" s="4"/>
      <c r="H41" s="4">
        <v>-30729</v>
      </c>
      <c r="I41" s="9"/>
    </row>
    <row r="42" spans="1:9" s="18" customFormat="1" ht="6.75" customHeight="1">
      <c r="A42" s="18" t="s">
        <v>36</v>
      </c>
      <c r="D42" s="3"/>
      <c r="E42" s="1"/>
      <c r="F42" s="10"/>
      <c r="G42" s="4"/>
      <c r="H42" s="10"/>
      <c r="I42" s="9"/>
    </row>
    <row r="43" spans="1:9" s="18" customFormat="1" ht="16.5" thickBot="1">
      <c r="A43" s="18" t="s">
        <v>79</v>
      </c>
      <c r="D43" s="3" t="s">
        <v>78</v>
      </c>
      <c r="E43" s="1"/>
      <c r="F43" s="46">
        <f>SUM(F37:F42)</f>
        <v>1935323</v>
      </c>
      <c r="G43" s="4"/>
      <c r="H43" s="46">
        <f>SUM(H37:H42)</f>
        <v>2179991</v>
      </c>
      <c r="I43" s="9"/>
    </row>
    <row r="44" spans="4:9" s="18" customFormat="1" ht="16.5" thickTop="1">
      <c r="D44" s="3"/>
      <c r="E44" s="1"/>
      <c r="F44" s="4"/>
      <c r="G44" s="4"/>
      <c r="H44" s="4"/>
      <c r="I44" s="9"/>
    </row>
    <row r="45" spans="1:9" s="18" customFormat="1" ht="15.75">
      <c r="A45" s="45" t="str">
        <f>'[1]Consol CI'!$A$63</f>
        <v>The notes on pages [81] to [177] form part of these financial statements.</v>
      </c>
      <c r="D45" s="41"/>
      <c r="F45" s="4"/>
      <c r="G45" s="44"/>
      <c r="H45" s="4"/>
      <c r="I45" s="9"/>
    </row>
    <row r="46" spans="6:8" ht="15.75">
      <c r="F46" s="4"/>
      <c r="G46" s="4"/>
      <c r="H46" s="4"/>
    </row>
    <row r="47" spans="6:8" ht="15.75">
      <c r="F47" s="4"/>
      <c r="G47" s="4"/>
      <c r="H47" s="4"/>
    </row>
    <row r="48" spans="6:8" ht="15.75">
      <c r="F48" s="4"/>
      <c r="G48" s="4"/>
      <c r="H48" s="4"/>
    </row>
    <row r="49" spans="6:8" ht="15.75">
      <c r="F49" s="4"/>
      <c r="G49" s="4"/>
      <c r="H49" s="4"/>
    </row>
    <row r="50" spans="6:8" ht="15.75">
      <c r="F50" s="4"/>
      <c r="G50" s="4"/>
      <c r="H50" s="4"/>
    </row>
    <row r="51" spans="6:8" ht="15.75">
      <c r="F51" s="4"/>
      <c r="G51" s="4"/>
      <c r="H51" s="4"/>
    </row>
    <row r="52" spans="5:11" ht="15.75">
      <c r="E52" s="1" t="s">
        <v>36</v>
      </c>
      <c r="F52" s="4">
        <f>+F43-'[1]86'!K47</f>
        <v>0</v>
      </c>
      <c r="G52" s="4" t="s">
        <v>36</v>
      </c>
      <c r="H52" s="4">
        <f>+H43-'[1]86'!M47</f>
        <v>0</v>
      </c>
      <c r="K52" s="1" t="s">
        <v>36</v>
      </c>
    </row>
    <row r="53" spans="6:8" ht="15.75">
      <c r="F53" s="4"/>
      <c r="G53" s="4"/>
      <c r="H53" s="4"/>
    </row>
    <row r="54" spans="6:8" ht="15.75">
      <c r="F54" s="4"/>
      <c r="G54" s="4"/>
      <c r="H54" s="4"/>
    </row>
    <row r="55" spans="6:8" ht="15.75">
      <c r="F55" s="4"/>
      <c r="G55" s="4"/>
      <c r="H55" s="4"/>
    </row>
    <row r="56" spans="6:8" ht="15.75">
      <c r="F56" s="4"/>
      <c r="G56" s="4"/>
      <c r="H56" s="4"/>
    </row>
    <row r="57" spans="6:8" ht="15.75">
      <c r="F57" s="4"/>
      <c r="G57" s="4"/>
      <c r="H57" s="4"/>
    </row>
    <row r="58" spans="6:8" ht="15.75">
      <c r="F58" s="4"/>
      <c r="G58" s="4"/>
      <c r="H58" s="4"/>
    </row>
    <row r="59" spans="6:8" ht="15.75">
      <c r="F59" s="4"/>
      <c r="G59" s="4"/>
      <c r="H59" s="4"/>
    </row>
    <row r="60" spans="6:8" ht="15.75">
      <c r="F60" s="4"/>
      <c r="G60" s="4"/>
      <c r="H60" s="4"/>
    </row>
    <row r="61" spans="6:8" ht="15.75">
      <c r="F61" s="4"/>
      <c r="G61" s="4"/>
      <c r="H61" s="4"/>
    </row>
    <row r="62" spans="6:8" ht="15.75">
      <c r="F62" s="4"/>
      <c r="G62" s="4"/>
      <c r="H62" s="4"/>
    </row>
    <row r="63" spans="6:8" ht="15.75">
      <c r="F63" s="4"/>
      <c r="G63" s="4"/>
      <c r="H63" s="4"/>
    </row>
    <row r="64" spans="6:8" ht="15.75">
      <c r="F64" s="4"/>
      <c r="G64" s="4"/>
      <c r="H64" s="4"/>
    </row>
    <row r="65" spans="6:8" ht="15.75">
      <c r="F65" s="4"/>
      <c r="G65" s="4"/>
      <c r="H65" s="4"/>
    </row>
    <row r="66" spans="6:8" ht="15.75">
      <c r="F66" s="4"/>
      <c r="G66" s="4"/>
      <c r="H66" s="4"/>
    </row>
    <row r="67" spans="6:8" ht="15.75">
      <c r="F67" s="4"/>
      <c r="G67" s="4"/>
      <c r="H67" s="4"/>
    </row>
    <row r="68" spans="6:8" ht="15.75">
      <c r="F68" s="4"/>
      <c r="G68" s="4"/>
      <c r="H68" s="4"/>
    </row>
    <row r="69" spans="6:8" ht="15.75">
      <c r="F69" s="4"/>
      <c r="G69" s="4"/>
      <c r="H69" s="4"/>
    </row>
    <row r="70" spans="6:8" ht="15.75">
      <c r="F70" s="4"/>
      <c r="G70" s="4"/>
      <c r="H70" s="4"/>
    </row>
    <row r="71" spans="6:8" ht="15.75">
      <c r="F71" s="4"/>
      <c r="G71" s="4"/>
      <c r="H71" s="4"/>
    </row>
    <row r="72" spans="6:8" ht="15.75">
      <c r="F72" s="4"/>
      <c r="G72" s="4"/>
      <c r="H72" s="4"/>
    </row>
    <row r="73" spans="6:8" ht="15.75">
      <c r="F73" s="4"/>
      <c r="G73" s="4"/>
      <c r="H73" s="4"/>
    </row>
    <row r="74" spans="6:8" ht="15.75">
      <c r="F74" s="4"/>
      <c r="G74" s="4"/>
      <c r="H74" s="4"/>
    </row>
    <row r="75" spans="6:8" ht="15.75">
      <c r="F75" s="4"/>
      <c r="G75" s="4"/>
      <c r="H75" s="4"/>
    </row>
    <row r="76" spans="6:8" ht="15.75">
      <c r="F76" s="4"/>
      <c r="G76" s="4"/>
      <c r="H76" s="4"/>
    </row>
    <row r="135" ht="15.75">
      <c r="U135" s="1" t="e">
        <f>ROUND(T135/$C$123,0)+3</f>
        <v>#DIV/0!</v>
      </c>
    </row>
    <row r="196" ht="15.75">
      <c r="U196" s="1" t="e">
        <f>ROUND(T196/$C$123,0)+1</f>
        <v>#DIV/0!</v>
      </c>
    </row>
  </sheetData>
  <sheetProtection/>
  <printOptions horizontalCentered="1"/>
  <pageMargins left="0.65" right="0.65" top="0.5" bottom="0.25" header="0.25" footer="0.2"/>
  <pageSetup fitToHeight="1" fitToWidth="1" horizontalDpi="600" verticalDpi="600" orientation="portrait" paperSize="9" scale="85" r:id="rId2"/>
  <headerFooter alignWithMargins="0">
    <oddHeader>&amp;L&amp;"Times New Roman,Bold Italic"&amp;10STRICTLY PRIVATE AND CONFIDENTIAL
EMBARGO FOR RELEASE</oddHeader>
    <oddFooter>&amp;R&amp;A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Guoco Management Co.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Mandy Chung</dc:creator>
  <cp:keywords/>
  <dc:description/>
  <cp:lastModifiedBy>Mandy Chung</cp:lastModifiedBy>
  <dcterms:created xsi:type="dcterms:W3CDTF">2018-09-27T00:47:48Z</dcterms:created>
  <dcterms:modified xsi:type="dcterms:W3CDTF">2018-09-27T00:48:08Z</dcterms:modified>
  <cp:category/>
  <cp:version/>
  <cp:contentType/>
  <cp:contentStatus/>
</cp:coreProperties>
</file>